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myoffice.accenture.com/personal/cristian_b_sanchez_accenture_com/Documents/Foto - DNI/Excel Formulas/"/>
    </mc:Choice>
  </mc:AlternateContent>
  <xr:revisionPtr revIDLastSave="486" documentId="8_{DEE1DC2B-B62F-4599-B04A-41FD0C52FED3}" xr6:coauthVersionLast="47" xr6:coauthVersionMax="47" xr10:uidLastSave="{6CC41724-9D72-4D92-885F-BB09FB4554BC}"/>
  <bookViews>
    <workbookView xWindow="23292" yWindow="180" windowWidth="21888" windowHeight="11952" xr2:uid="{E7D5C9B3-A714-44D9-970E-BDBCC3DFAD66}"/>
  </bookViews>
  <sheets>
    <sheet name="Datos" sheetId="1" r:id="rId1"/>
    <sheet name="Fixture" sheetId="2" r:id="rId2"/>
    <sheet name="Tabla de Posiciones" sheetId="3" r:id="rId3"/>
  </sheets>
  <definedNames>
    <definedName name="Canchas">TbEstadios[Estadios]</definedName>
    <definedName name="Equipos">ListadoEquipos[Equipos]</definedName>
    <definedName name="_xlnm.Print_Titles" localSheetId="1">Fixture!$1:$3</definedName>
  </definedNames>
  <calcPr calcId="191029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J9" i="1"/>
  <c r="L9" i="1" s="1"/>
  <c r="J10" i="1"/>
  <c r="L10" i="1" s="1"/>
  <c r="J11" i="1"/>
  <c r="L11" i="1" s="1"/>
  <c r="J12" i="1"/>
  <c r="J13" i="1"/>
  <c r="J14" i="1"/>
  <c r="L14" i="1" s="1"/>
  <c r="J15" i="1"/>
  <c r="L15" i="1" s="1"/>
  <c r="J16" i="1"/>
  <c r="L16" i="1" s="1"/>
  <c r="J17" i="1"/>
  <c r="L17" i="1" s="1"/>
  <c r="J18" i="1"/>
  <c r="L18" i="1" s="1"/>
  <c r="G9" i="1"/>
  <c r="G10" i="1"/>
  <c r="G11" i="1"/>
  <c r="G12" i="1"/>
  <c r="G13" i="1"/>
  <c r="G14" i="1"/>
  <c r="G15" i="1"/>
  <c r="G16" i="1"/>
  <c r="G17" i="1"/>
  <c r="G18" i="1"/>
  <c r="H9" i="1"/>
  <c r="H10" i="1"/>
  <c r="F10" i="1" s="1"/>
  <c r="H11" i="1"/>
  <c r="F11" i="1" s="1"/>
  <c r="H12" i="1"/>
  <c r="H13" i="1"/>
  <c r="I13" i="1" s="1"/>
  <c r="E13" i="1" s="1"/>
  <c r="H14" i="1"/>
  <c r="H15" i="1"/>
  <c r="H16" i="1"/>
  <c r="H17" i="1"/>
  <c r="H18" i="1"/>
  <c r="F18" i="1" s="1"/>
  <c r="J13" i="2"/>
  <c r="J12" i="2"/>
  <c r="J11" i="2"/>
  <c r="J10" i="2"/>
  <c r="J9" i="2"/>
  <c r="J8" i="2"/>
  <c r="J7" i="2"/>
  <c r="J6" i="2"/>
  <c r="J5" i="2"/>
  <c r="J4" i="2"/>
  <c r="F14" i="1" l="1"/>
  <c r="L13" i="1"/>
  <c r="I9" i="1"/>
  <c r="E9" i="1" s="1"/>
  <c r="F16" i="1"/>
  <c r="L12" i="1"/>
  <c r="F12" i="1"/>
  <c r="I17" i="1"/>
  <c r="F13" i="1"/>
  <c r="F15" i="1"/>
  <c r="I16" i="1"/>
  <c r="E16" i="1" s="1"/>
  <c r="I14" i="1"/>
  <c r="I15" i="1"/>
  <c r="E15" i="1" s="1"/>
  <c r="F17" i="1"/>
  <c r="F9" i="1"/>
  <c r="I12" i="1"/>
  <c r="E12" i="1" s="1"/>
  <c r="I11" i="1"/>
  <c r="E11" i="1" s="1"/>
  <c r="I18" i="1"/>
  <c r="E18" i="1" s="1"/>
  <c r="I10" i="1"/>
  <c r="E10" i="1" s="1"/>
  <c r="E14" i="1"/>
  <c r="E17" i="1"/>
</calcChain>
</file>

<file path=xl/sharedStrings.xml><?xml version="1.0" encoding="utf-8"?>
<sst xmlns="http://schemas.openxmlformats.org/spreadsheetml/2006/main" count="87" uniqueCount="47">
  <si>
    <t>Equipos</t>
  </si>
  <si>
    <t>Estadios</t>
  </si>
  <si>
    <t>Atlético</t>
  </si>
  <si>
    <t>Defensores</t>
  </si>
  <si>
    <t>Deportivo</t>
  </si>
  <si>
    <t>Gimnasio Lusak</t>
  </si>
  <si>
    <t>Gimnasio Maciel</t>
  </si>
  <si>
    <t>Gimnasio Pontiak</t>
  </si>
  <si>
    <t>Estadio Estrella</t>
  </si>
  <si>
    <t>Club Atlético</t>
  </si>
  <si>
    <t>Desamparados</t>
  </si>
  <si>
    <t>Club Ciudad</t>
  </si>
  <si>
    <t>Atlético Rural</t>
  </si>
  <si>
    <t>Provincias Unidas</t>
  </si>
  <si>
    <t>Ferrocarril</t>
  </si>
  <si>
    <t>Ocean Team</t>
  </si>
  <si>
    <t xml:space="preserve"># </t>
  </si>
  <si>
    <t>Jornada</t>
  </si>
  <si>
    <t>Fecha</t>
  </si>
  <si>
    <t>Local</t>
  </si>
  <si>
    <t>Visitante</t>
  </si>
  <si>
    <t>Ptos Local</t>
  </si>
  <si>
    <t>Ptos Visitante</t>
  </si>
  <si>
    <t>Estadio</t>
  </si>
  <si>
    <t>Ganador</t>
  </si>
  <si>
    <t xml:space="preserve">Fixture Torneo </t>
  </si>
  <si>
    <t>PJ</t>
  </si>
  <si>
    <t>PG</t>
  </si>
  <si>
    <t>PP</t>
  </si>
  <si>
    <t>Ptos Recibidos</t>
  </si>
  <si>
    <t>Ptos Anotados</t>
  </si>
  <si>
    <t>Puntos</t>
  </si>
  <si>
    <t>% Victorias</t>
  </si>
  <si>
    <t>Dif + / -</t>
  </si>
  <si>
    <t xml:space="preserve">- Equipos - </t>
  </si>
  <si>
    <t>- Puntos -</t>
  </si>
  <si>
    <t>- % Victorias -</t>
  </si>
  <si>
    <t>- PJ -</t>
  </si>
  <si>
    <t>- PG -</t>
  </si>
  <si>
    <t>- PP -</t>
  </si>
  <si>
    <t>- Ptos Anotados -</t>
  </si>
  <si>
    <t>- Ptos Recibidos -</t>
  </si>
  <si>
    <t>- Dif + / -</t>
  </si>
  <si>
    <t>Tabla de Posiciones baloncesto</t>
  </si>
  <si>
    <t>Datos de equipos y estadios</t>
  </si>
  <si>
    <t>https://excelformulas.com.ar/como-hacer-una-tabla-de-posiciones-de-baloncesto-en-excel</t>
  </si>
  <si>
    <t>Esta plantilla se descargó del blog de Excel Fórmulas, podés consultar el artículo para conocer en detalle cómo utilizarla (Incluye un video explicativo). El link 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</si>
</sst>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/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5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" vertical="top" wrapText="1"/>
    </xf>
    <xf numFmtId="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9" fontId="4" fillId="0" borderId="0" xfId="0" applyNumberFormat="1" applyFont="1" applyAlignment="1">
      <alignment horizontal="centerContinuous" vertical="center"/>
    </xf>
    <xf numFmtId="165" fontId="0" fillId="0" borderId="0" xfId="0" applyNumberFormat="1" applyAlignment="1">
      <alignment horizontal="center" vertical="top" wrapText="1"/>
    </xf>
    <xf numFmtId="0" fontId="5" fillId="0" borderId="0" xfId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42">
    <dxf>
      <alignment horizontal="center" vertical="top" textRotation="0" wrapText="1" indent="0" justifyLastLine="0" shrinkToFit="0" readingOrder="0"/>
    </dxf>
    <dxf>
      <alignment wrapText="1"/>
    </dxf>
    <dxf>
      <alignment wrapText="1"/>
    </dxf>
    <dxf>
      <font>
        <b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%"/>
    </dxf>
    <dxf>
      <numFmt numFmtId="13" formatCode="0%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m/d/yy;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Tabla de Posiciones'!A1"/><Relationship Id="rId1" Type="http://schemas.openxmlformats.org/officeDocument/2006/relationships/hyperlink" Target="#Fixtur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Tabla de Posiciones'!A1"/><Relationship Id="rId1" Type="http://schemas.openxmlformats.org/officeDocument/2006/relationships/hyperlink" Target="#Dato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Datos!A1"/><Relationship Id="rId1" Type="http://schemas.openxmlformats.org/officeDocument/2006/relationships/hyperlink" Target="#Fixtur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441960</xdr:colOff>
      <xdr:row>0</xdr:row>
      <xdr:rowOff>22860</xdr:rowOff>
    </xdr:from>
    <xdr:to>
      <xdr:col>9</xdr:col>
      <xdr:colOff>381000</xdr:colOff>
      <xdr:row>1</xdr:row>
      <xdr:rowOff>213360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9F0A6D-FD39-DF1D-998D-9F05AD27E8E6}"/>
            </a:ext>
          </a:extLst>
        </xdr:cNvPr>
        <xdr:cNvSpPr/>
      </xdr:nvSpPr>
      <xdr:spPr>
        <a:xfrm>
          <a:off x="6515100" y="22860"/>
          <a:ext cx="1158240" cy="457200"/>
        </a:xfrm>
        <a:prstGeom prst="roundRect">
          <a:avLst/>
        </a:prstGeom>
        <a:solidFill>
          <a:srgbClr val="00B05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Fixture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9</xdr:col>
      <xdr:colOff>579120</xdr:colOff>
      <xdr:row>0</xdr:row>
      <xdr:rowOff>15240</xdr:rowOff>
    </xdr:from>
    <xdr:to>
      <xdr:col>11</xdr:col>
      <xdr:colOff>518160</xdr:colOff>
      <xdr:row>1</xdr:row>
      <xdr:rowOff>205740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C4B5F7-E8AD-4EEC-A464-F62640527E42}"/>
            </a:ext>
          </a:extLst>
        </xdr:cNvPr>
        <xdr:cNvSpPr/>
      </xdr:nvSpPr>
      <xdr:spPr>
        <a:xfrm>
          <a:off x="7871460" y="15240"/>
          <a:ext cx="1158240" cy="457200"/>
        </a:xfrm>
        <a:prstGeom prst="roundRect">
          <a:avLst/>
        </a:prstGeom>
        <a:solidFill>
          <a:srgbClr val="00B05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Tabla de Posiciones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640080</xdr:colOff>
      <xdr:row>0</xdr:row>
      <xdr:rowOff>30480</xdr:rowOff>
    </xdr:from>
    <xdr:to>
      <xdr:col>9</xdr:col>
      <xdr:colOff>30480</xdr:colOff>
      <xdr:row>1</xdr:row>
      <xdr:rowOff>220980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A110CD-0C04-45FB-8EA9-88C6447E06F0}"/>
            </a:ext>
          </a:extLst>
        </xdr:cNvPr>
        <xdr:cNvSpPr/>
      </xdr:nvSpPr>
      <xdr:spPr>
        <a:xfrm>
          <a:off x="6972300" y="30480"/>
          <a:ext cx="1158240" cy="457200"/>
        </a:xfrm>
        <a:prstGeom prst="roundRect">
          <a:avLst/>
        </a:prstGeom>
        <a:solidFill>
          <a:srgbClr val="00B05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Inicio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9</xdr:col>
      <xdr:colOff>228600</xdr:colOff>
      <xdr:row>0</xdr:row>
      <xdr:rowOff>22860</xdr:rowOff>
    </xdr:from>
    <xdr:to>
      <xdr:col>9</xdr:col>
      <xdr:colOff>1386840</xdr:colOff>
      <xdr:row>1</xdr:row>
      <xdr:rowOff>213360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F33D2A-884D-400A-AF05-05C7693369F4}"/>
            </a:ext>
          </a:extLst>
        </xdr:cNvPr>
        <xdr:cNvSpPr/>
      </xdr:nvSpPr>
      <xdr:spPr>
        <a:xfrm>
          <a:off x="8328660" y="22860"/>
          <a:ext cx="1158240" cy="457200"/>
        </a:xfrm>
        <a:prstGeom prst="roundRect">
          <a:avLst/>
        </a:prstGeom>
        <a:solidFill>
          <a:srgbClr val="00B05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Tabla de Posiciones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38100</xdr:colOff>
      <xdr:row>0</xdr:row>
      <xdr:rowOff>53340</xdr:rowOff>
    </xdr:from>
    <xdr:to>
      <xdr:col>9</xdr:col>
      <xdr:colOff>594360</xdr:colOff>
      <xdr:row>1</xdr:row>
      <xdr:rowOff>182880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50FA32-DAB8-4F74-9703-D0A573DB6FFE}"/>
            </a:ext>
          </a:extLst>
        </xdr:cNvPr>
        <xdr:cNvSpPr/>
      </xdr:nvSpPr>
      <xdr:spPr>
        <a:xfrm>
          <a:off x="4930140" y="53340"/>
          <a:ext cx="1158240" cy="457200"/>
        </a:xfrm>
        <a:prstGeom prst="roundRect">
          <a:avLst/>
        </a:prstGeom>
        <a:solidFill>
          <a:srgbClr val="00B05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Fixture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</xdr:col>
      <xdr:colOff>22860</xdr:colOff>
      <xdr:row>0</xdr:row>
      <xdr:rowOff>45720</xdr:rowOff>
    </xdr:from>
    <xdr:to>
      <xdr:col>2</xdr:col>
      <xdr:colOff>91440</xdr:colOff>
      <xdr:row>1</xdr:row>
      <xdr:rowOff>175260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9FEC96-3F40-4F3E-8406-61043A2FBF3A}"/>
            </a:ext>
          </a:extLst>
        </xdr:cNvPr>
        <xdr:cNvSpPr/>
      </xdr:nvSpPr>
      <xdr:spPr>
        <a:xfrm>
          <a:off x="213360" y="45720"/>
          <a:ext cx="1158240" cy="457200"/>
        </a:xfrm>
        <a:prstGeom prst="roundRect">
          <a:avLst/>
        </a:prstGeom>
        <a:solidFill>
          <a:srgbClr val="00B05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Inicio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chez, Cristian" refreshedDate="45177.500930208334" createdVersion="8" refreshedVersion="8" minRefreshableVersion="3" recordCount="10" xr:uid="{0E0AE9FF-51C6-4C97-B60B-8B38173C0F9A}">
  <cacheSource type="worksheet">
    <worksheetSource name="ListadoEquipos"/>
  </cacheSource>
  <cacheFields count="9">
    <cacheField name="Equipos" numFmtId="0">
      <sharedItems count="10">
        <s v="Atlético"/>
        <s v="Defensores"/>
        <s v="Deportivo"/>
        <s v="Club Atlético"/>
        <s v="Desamparados"/>
        <s v="Club Ciudad"/>
        <s v="Atlético Rural"/>
        <s v="Provincias Unidas"/>
        <s v="Ferrocarril"/>
        <s v="Ocean Team"/>
      </sharedItems>
    </cacheField>
    <cacheField name="Puntos" numFmtId="0">
      <sharedItems containsSemiMixedTypes="0" containsString="0" containsNumber="1" containsInteger="1" minValue="2" maxValue="4"/>
    </cacheField>
    <cacheField name="% Victorias" numFmtId="9">
      <sharedItems containsSemiMixedTypes="0" containsString="0" containsNumber="1" minValue="0" maxValue="1"/>
    </cacheField>
    <cacheField name="PJ" numFmtId="0">
      <sharedItems containsSemiMixedTypes="0" containsString="0" containsNumber="1" containsInteger="1" minValue="2" maxValue="2"/>
    </cacheField>
    <cacheField name="PG" numFmtId="0">
      <sharedItems containsSemiMixedTypes="0" containsString="0" containsNumber="1" containsInteger="1" minValue="0" maxValue="2"/>
    </cacheField>
    <cacheField name="PP" numFmtId="0">
      <sharedItems containsSemiMixedTypes="0" containsString="0" containsNumber="1" containsInteger="1" minValue="0" maxValue="2"/>
    </cacheField>
    <cacheField name="Ptos Anotados" numFmtId="0">
      <sharedItems containsSemiMixedTypes="0" containsString="0" containsNumber="1" containsInteger="1" minValue="129" maxValue="170"/>
    </cacheField>
    <cacheField name="Ptos Recibidos" numFmtId="0">
      <sharedItems containsSemiMixedTypes="0" containsString="0" containsNumber="1" containsInteger="1" minValue="132" maxValue="181"/>
    </cacheField>
    <cacheField name="Dif + / -" numFmtId="0">
      <sharedItems containsSemiMixedTypes="0" containsString="0" containsNumber="1" containsInteger="1" minValue="-17" maxValue="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n v="2"/>
    <n v="0"/>
    <n v="2"/>
    <n v="0"/>
    <n v="2"/>
    <n v="170"/>
    <n v="181"/>
    <n v="-11"/>
  </r>
  <r>
    <x v="1"/>
    <n v="3"/>
    <n v="0.5"/>
    <n v="2"/>
    <n v="1"/>
    <n v="1"/>
    <n v="167"/>
    <n v="160"/>
    <n v="7"/>
  </r>
  <r>
    <x v="2"/>
    <n v="4"/>
    <n v="1"/>
    <n v="2"/>
    <n v="2"/>
    <n v="0"/>
    <n v="165"/>
    <n v="152"/>
    <n v="13"/>
  </r>
  <r>
    <x v="3"/>
    <n v="4"/>
    <n v="1"/>
    <n v="2"/>
    <n v="2"/>
    <n v="0"/>
    <n v="163"/>
    <n v="141"/>
    <n v="22"/>
  </r>
  <r>
    <x v="4"/>
    <n v="2"/>
    <n v="0"/>
    <n v="2"/>
    <n v="0"/>
    <n v="2"/>
    <n v="156"/>
    <n v="173"/>
    <n v="-17"/>
  </r>
  <r>
    <x v="5"/>
    <n v="3"/>
    <n v="0.5"/>
    <n v="2"/>
    <n v="1"/>
    <n v="1"/>
    <n v="134"/>
    <n v="145"/>
    <n v="-11"/>
  </r>
  <r>
    <x v="6"/>
    <n v="3"/>
    <n v="0.5"/>
    <n v="2"/>
    <n v="1"/>
    <n v="1"/>
    <n v="140"/>
    <n v="139"/>
    <n v="1"/>
  </r>
  <r>
    <x v="7"/>
    <n v="2"/>
    <n v="0"/>
    <n v="2"/>
    <n v="0"/>
    <n v="2"/>
    <n v="129"/>
    <n v="139"/>
    <n v="-10"/>
  </r>
  <r>
    <x v="8"/>
    <n v="4"/>
    <n v="1"/>
    <n v="2"/>
    <n v="2"/>
    <n v="0"/>
    <n v="138"/>
    <n v="132"/>
    <n v="6"/>
  </r>
  <r>
    <x v="9"/>
    <n v="3"/>
    <n v="0.5"/>
    <n v="2"/>
    <n v="1"/>
    <n v="1"/>
    <n v="159"/>
    <n v="15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47B234-0B07-4474-8BD1-B6309B26C42D}" name="PivotPosiciones" cacheId="2" applyNumberFormats="0" applyBorderFormats="0" applyFontFormats="0" applyPatternFormats="0" applyAlignmentFormats="0" applyWidthHeightFormats="1" dataCaption="Values" updatedVersion="8" minRefreshableVersion="3" rowGrandTotals="0" colGrandTotals="0" itemPrintTitles="1" createdVersion="8" indent="0" outline="1" outlineData="1" multipleFieldFilters="0" rowHeaderCaption="- Equipos - ">
  <location ref="B3:J13" firstHeaderRow="0" firstDataRow="1" firstDataCol="1"/>
  <pivotFields count="9">
    <pivotField axis="axisRow" showAll="0" sortType="descending">
      <items count="11">
        <item x="0"/>
        <item x="6"/>
        <item x="3"/>
        <item x="5"/>
        <item x="1"/>
        <item x="2"/>
        <item x="4"/>
        <item x="8"/>
        <item x="9"/>
        <item x="7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showAll="0"/>
    <pivotField dataField="1" numFmtId="9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10">
    <i>
      <x v="5"/>
    </i>
    <i>
      <x v="7"/>
    </i>
    <i>
      <x v="2"/>
    </i>
    <i>
      <x v="3"/>
    </i>
    <i>
      <x v="8"/>
    </i>
    <i>
      <x v="1"/>
    </i>
    <i>
      <x v="4"/>
    </i>
    <i>
      <x/>
    </i>
    <i>
      <x v="9"/>
    </i>
    <i>
      <x v="6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- Puntos -" fld="1" baseField="0" baseItem="0"/>
    <dataField name="- % Victorias -" fld="2" baseField="0" baseItem="0" numFmtId="9"/>
    <dataField name="- PJ -" fld="3" baseField="0" baseItem="0"/>
    <dataField name="- PG -" fld="4" baseField="0" baseItem="0"/>
    <dataField name="- PP -" fld="5" baseField="0" baseItem="0"/>
    <dataField name="- Ptos Anotados -" fld="6" baseField="0" baseItem="0"/>
    <dataField name="- Ptos Recibidos -" fld="7" baseField="0" baseItem="0"/>
    <dataField name="- Dif + / -" fld="8" baseField="0" baseItem="0"/>
  </dataFields>
  <formats count="17">
    <format dxfId="1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0" type="button" dataOnly="0" labelOnly="1" outline="0" axis="axisRow" fieldPosition="0"/>
    </format>
    <format dxfId="12">
      <pivotArea dataOnly="0" labelOnly="1" fieldPosition="0">
        <references count="1">
          <reference field="0" count="0"/>
        </references>
      </pivotArea>
    </format>
    <format dxfId="11">
      <pivotArea dataOnly="0" labelOnly="1" grandRow="1" outline="0" fieldPosition="0"/>
    </format>
    <format dxfId="1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Row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Row="1" outline="0" fieldPosition="0"/>
    </format>
    <format dxfId="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">
      <pivotArea dataOnly="0" labelOnly="1" fieldPosition="0">
        <references count="1">
          <reference field="0" count="0"/>
        </references>
      </pivotArea>
    </format>
    <format dxfId="2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A572177-52D6-4B6D-B72C-9CE929507884}" name="ListadoEquipos" displayName="ListadoEquipos" ref="D8:L18" totalsRowShown="0" headerRowDxfId="26" dataDxfId="40">
  <autoFilter ref="D8:L18" xr:uid="{AA572177-52D6-4B6D-B72C-9CE929507884}"/>
  <tableColumns count="9">
    <tableColumn id="1" xr3:uid="{D659E4D3-DEA3-4683-A86C-505FC6502235}" name="Equipos" dataDxfId="41"/>
    <tableColumn id="7" xr3:uid="{9C56498E-D86B-4853-956A-0BF71CDBE75B}" name="Puntos" dataDxfId="25">
      <calculatedColumnFormula>ListadoEquipos[[#This Row],[PG]]*2+ListadoEquipos[[#This Row],[PP]]*1</calculatedColumnFormula>
    </tableColumn>
    <tableColumn id="8" xr3:uid="{F10FB7B8-D010-4AFC-AD45-72A8CFD5AEDA}" name="% Victorias" dataDxfId="21">
      <calculatedColumnFormula>IFERROR(ListadoEquipos[[#This Row],[PG]]/ListadoEquipos[[#This Row],[PJ]],"")</calculatedColumnFormula>
    </tableColumn>
    <tableColumn id="2" xr3:uid="{982E666B-5D81-414C-9BFE-68C91734BDB8}" name="PJ" dataDxfId="22">
      <calculatedColumnFormula>COUNTIFS(Fixture[Local],ListadoEquipos[[#This Row],[Equipos]])+COUNTIFS(Fixture[Visitante],ListadoEquipos[[#This Row],[Equipos]])</calculatedColumnFormula>
    </tableColumn>
    <tableColumn id="3" xr3:uid="{393799A5-A3DD-4E1A-B247-9607F11DAF4C}" name="PG" dataDxfId="24">
      <calculatedColumnFormula>COUNTIFS(Fixture!J:J,ListadoEquipos[[#This Row],[Equipos]])</calculatedColumnFormula>
    </tableColumn>
    <tableColumn id="4" xr3:uid="{408D067A-3B3A-4B5D-8E07-1199467C8252}" name="PP" dataDxfId="23">
      <calculatedColumnFormula>ListadoEquipos[[#This Row],[PJ]]-ListadoEquipos[[#This Row],[PG]]</calculatedColumnFormula>
    </tableColumn>
    <tableColumn id="5" xr3:uid="{E923A110-6148-49EE-B025-009BAB56EF1C}" name="Ptos Anotados" dataDxfId="20">
      <calculatedColumnFormula>SUMIFS(Fixture[Ptos Local],Fixture[Local],ListadoEquipos[[#This Row],[Equipos]])+SUMIFS(Fixture[Ptos Visitante],Fixture[Visitante],ListadoEquipos[[#This Row],[Equipos]])</calculatedColumnFormula>
    </tableColumn>
    <tableColumn id="6" xr3:uid="{F7200F3D-F154-49FA-8ED0-BEDC452A15DD}" name="Ptos Recibidos" dataDxfId="19">
      <calculatedColumnFormula>SUMIFS(Fixture[Ptos Local],Fixture[Visitante],ListadoEquipos[[#This Row],[Equipos]])+SUMIFS(Fixture[Ptos Visitante],Fixture[Local],ListadoEquipos[[#This Row],[Equipos]])</calculatedColumnFormula>
    </tableColumn>
    <tableColumn id="9" xr3:uid="{5FD67493-9DDD-43CE-94A6-BB478B4495AA}" name="Dif + / -" dataDxfId="18">
      <calculatedColumnFormula>ListadoEquipos[[#This Row],[Ptos Anotados]]-ListadoEquipos[[#This Row],[Ptos Recibidos]]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E29D8C9-A337-4463-8052-D4675640F491}" name="TbEstadios" displayName="TbEstadios" ref="B8:B12" totalsRowShown="0" headerRowDxfId="27" dataDxfId="38">
  <autoFilter ref="B8:B12" xr:uid="{FE29D8C9-A337-4463-8052-D4675640F491}"/>
  <tableColumns count="1">
    <tableColumn id="1" xr3:uid="{B0CA1700-9A79-408D-AF59-4C65FC64510A}" name="Estadios" dataDxfId="3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5F86FFA-9F98-4E43-A82E-78D9383A82E7}" name="Fixture" displayName="Fixture" ref="B3:J13" totalsRowShown="0" headerRowDxfId="0" dataDxfId="29">
  <autoFilter ref="B3:J13" xr:uid="{25F86FFA-9F98-4E43-A82E-78D9383A82E7}"/>
  <tableColumns count="9">
    <tableColumn id="1" xr3:uid="{0FE23F3B-76A8-40CF-BC22-0D9FD28D3C55}" name="# " dataDxfId="37"/>
    <tableColumn id="2" xr3:uid="{65F38481-C27D-4447-9FC2-E5401D5105A2}" name="Jornada" dataDxfId="36"/>
    <tableColumn id="3" xr3:uid="{945F17AC-6606-457E-B462-D53FBD936A2A}" name="Fecha" dataDxfId="28"/>
    <tableColumn id="4" xr3:uid="{62A7E391-72A3-43A1-B8E6-1A425CBDE2AF}" name="Local" dataDxfId="35"/>
    <tableColumn id="5" xr3:uid="{EF77CEB5-58EF-467C-A3FD-441CDD8EDF5B}" name="Ptos Local" dataDxfId="34"/>
    <tableColumn id="6" xr3:uid="{5DBBD644-7472-47C6-81AD-44880D69583D}" name="Visitante" dataDxfId="33"/>
    <tableColumn id="7" xr3:uid="{CCE6BC9B-7544-4795-B336-9C4AEF19C028}" name="Ptos Visitante" dataDxfId="32"/>
    <tableColumn id="8" xr3:uid="{895A26A1-5E26-44F1-97B6-CC0E762AD453}" name="Estadio" dataDxfId="31"/>
    <tableColumn id="9" xr3:uid="{79AF665A-0B41-4E3F-B51E-58A7003FEF50}" name="Ganador" dataDxfId="30">
      <calculatedColumnFormula>IF(ISBLANK(F4),"",IF(F4&gt;H4,E4,G4))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formulas.com.ar/como-hacer-una-tabla-de-posiciones-de-baloncesto-en-exce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50AB4-9FA4-4D6D-80C2-87C0B717BB0C}">
  <dimension ref="B1:L18"/>
  <sheetViews>
    <sheetView showGridLines="0" tabSelected="1" workbookViewId="0">
      <selection activeCell="B16" sqref="B16"/>
    </sheetView>
  </sheetViews>
  <sheetFormatPr defaultRowHeight="14.4" x14ac:dyDescent="0.3"/>
  <cols>
    <col min="1" max="1" width="2.77734375" style="1" customWidth="1"/>
    <col min="2" max="2" width="30.77734375" style="1" customWidth="1"/>
    <col min="3" max="3" width="2.77734375" style="1" customWidth="1"/>
    <col min="4" max="4" width="25.77734375" style="1" customWidth="1"/>
    <col min="5" max="6" width="8.77734375" style="1" customWidth="1"/>
    <col min="7" max="16384" width="8.88671875" style="1"/>
  </cols>
  <sheetData>
    <row r="1" spans="2:12" ht="21" x14ac:dyDescent="0.3">
      <c r="B1" s="5" t="s">
        <v>44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9.95" customHeight="1" x14ac:dyDescent="0.3"/>
    <row r="3" spans="2:12" ht="14.4" customHeight="1" x14ac:dyDescent="0.3">
      <c r="B3" s="17" t="s">
        <v>46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2" ht="14.4" customHeight="1" x14ac:dyDescent="0.3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2:12" ht="14.4" customHeight="1" x14ac:dyDescent="0.3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2:12" x14ac:dyDescent="0.3">
      <c r="B6" s="16" t="s">
        <v>45</v>
      </c>
    </row>
    <row r="8" spans="2:12" s="2" customFormat="1" ht="43.2" x14ac:dyDescent="0.3">
      <c r="B8" s="2" t="s">
        <v>1</v>
      </c>
      <c r="D8" s="7" t="s">
        <v>0</v>
      </c>
      <c r="E8" s="7" t="s">
        <v>31</v>
      </c>
      <c r="F8" s="7" t="s">
        <v>32</v>
      </c>
      <c r="G8" s="7" t="s">
        <v>26</v>
      </c>
      <c r="H8" s="7" t="s">
        <v>27</v>
      </c>
      <c r="I8" s="7" t="s">
        <v>28</v>
      </c>
      <c r="J8" s="7" t="s">
        <v>30</v>
      </c>
      <c r="K8" s="7" t="s">
        <v>29</v>
      </c>
      <c r="L8" s="7" t="s">
        <v>33</v>
      </c>
    </row>
    <row r="9" spans="2:12" x14ac:dyDescent="0.3">
      <c r="B9" s="1" t="s">
        <v>5</v>
      </c>
      <c r="D9" s="1" t="s">
        <v>2</v>
      </c>
      <c r="E9" s="1">
        <f>ListadoEquipos[[#This Row],[PG]]*2+ListadoEquipos[[#This Row],[PP]]*1</f>
        <v>2</v>
      </c>
      <c r="F9" s="8">
        <f>IFERROR(ListadoEquipos[[#This Row],[PG]]/ListadoEquipos[[#This Row],[PJ]],"")</f>
        <v>0</v>
      </c>
      <c r="G9" s="1">
        <f>COUNTIFS(Fixture[Local],ListadoEquipos[[#This Row],[Equipos]])+COUNTIFS(Fixture[Visitante],ListadoEquipos[[#This Row],[Equipos]])</f>
        <v>2</v>
      </c>
      <c r="H9" s="1">
        <f>COUNTIFS(Fixture!J:J,ListadoEquipos[[#This Row],[Equipos]])</f>
        <v>0</v>
      </c>
      <c r="I9" s="1">
        <f>ListadoEquipos[[#This Row],[PJ]]-ListadoEquipos[[#This Row],[PG]]</f>
        <v>2</v>
      </c>
      <c r="J9" s="1">
        <f>SUMIFS(Fixture[Ptos Local],Fixture[Local],ListadoEquipos[[#This Row],[Equipos]])+SUMIFS(Fixture[Ptos Visitante],Fixture[Visitante],ListadoEquipos[[#This Row],[Equipos]])</f>
        <v>170</v>
      </c>
      <c r="K9" s="1">
        <f>SUMIFS(Fixture[Ptos Local],Fixture[Visitante],ListadoEquipos[[#This Row],[Equipos]])+SUMIFS(Fixture[Ptos Visitante],Fixture[Local],ListadoEquipos[[#This Row],[Equipos]])</f>
        <v>181</v>
      </c>
      <c r="L9" s="9">
        <f>ListadoEquipos[[#This Row],[Ptos Anotados]]-ListadoEquipos[[#This Row],[Ptos Recibidos]]</f>
        <v>-11</v>
      </c>
    </row>
    <row r="10" spans="2:12" x14ac:dyDescent="0.3">
      <c r="B10" s="1" t="s">
        <v>6</v>
      </c>
      <c r="D10" s="1" t="s">
        <v>3</v>
      </c>
      <c r="E10" s="1">
        <f>ListadoEquipos[[#This Row],[PG]]*2+ListadoEquipos[[#This Row],[PP]]*1</f>
        <v>3</v>
      </c>
      <c r="F10" s="8">
        <f>IFERROR(ListadoEquipos[[#This Row],[PG]]/ListadoEquipos[[#This Row],[PJ]],"")</f>
        <v>0.5</v>
      </c>
      <c r="G10" s="1">
        <f>COUNTIFS(Fixture[Local],ListadoEquipos[[#This Row],[Equipos]])+COUNTIFS(Fixture[Visitante],ListadoEquipos[[#This Row],[Equipos]])</f>
        <v>2</v>
      </c>
      <c r="H10" s="1">
        <f>COUNTIFS(Fixture!J:J,ListadoEquipos[[#This Row],[Equipos]])</f>
        <v>1</v>
      </c>
      <c r="I10" s="1">
        <f>ListadoEquipos[[#This Row],[PJ]]-ListadoEquipos[[#This Row],[PG]]</f>
        <v>1</v>
      </c>
      <c r="J10" s="1">
        <f>SUMIFS(Fixture[Ptos Local],Fixture[Local],ListadoEquipos[[#This Row],[Equipos]])+SUMIFS(Fixture[Ptos Visitante],Fixture[Visitante],ListadoEquipos[[#This Row],[Equipos]])</f>
        <v>167</v>
      </c>
      <c r="K10" s="1">
        <f>SUMIFS(Fixture[Ptos Local],Fixture[Visitante],ListadoEquipos[[#This Row],[Equipos]])+SUMIFS(Fixture[Ptos Visitante],Fixture[Local],ListadoEquipos[[#This Row],[Equipos]])</f>
        <v>160</v>
      </c>
      <c r="L10" s="9">
        <f>ListadoEquipos[[#This Row],[Ptos Anotados]]-ListadoEquipos[[#This Row],[Ptos Recibidos]]</f>
        <v>7</v>
      </c>
    </row>
    <row r="11" spans="2:12" x14ac:dyDescent="0.3">
      <c r="B11" s="1" t="s">
        <v>7</v>
      </c>
      <c r="D11" s="1" t="s">
        <v>4</v>
      </c>
      <c r="E11" s="1">
        <f>ListadoEquipos[[#This Row],[PG]]*2+ListadoEquipos[[#This Row],[PP]]*1</f>
        <v>4</v>
      </c>
      <c r="F11" s="8">
        <f>IFERROR(ListadoEquipos[[#This Row],[PG]]/ListadoEquipos[[#This Row],[PJ]],"")</f>
        <v>1</v>
      </c>
      <c r="G11" s="1">
        <f>COUNTIFS(Fixture[Local],ListadoEquipos[[#This Row],[Equipos]])+COUNTIFS(Fixture[Visitante],ListadoEquipos[[#This Row],[Equipos]])</f>
        <v>2</v>
      </c>
      <c r="H11" s="1">
        <f>COUNTIFS(Fixture!J:J,ListadoEquipos[[#This Row],[Equipos]])</f>
        <v>2</v>
      </c>
      <c r="I11" s="1">
        <f>ListadoEquipos[[#This Row],[PJ]]-ListadoEquipos[[#This Row],[PG]]</f>
        <v>0</v>
      </c>
      <c r="J11" s="1">
        <f>SUMIFS(Fixture[Ptos Local],Fixture[Local],ListadoEquipos[[#This Row],[Equipos]])+SUMIFS(Fixture[Ptos Visitante],Fixture[Visitante],ListadoEquipos[[#This Row],[Equipos]])</f>
        <v>165</v>
      </c>
      <c r="K11" s="1">
        <f>SUMIFS(Fixture[Ptos Local],Fixture[Visitante],ListadoEquipos[[#This Row],[Equipos]])+SUMIFS(Fixture[Ptos Visitante],Fixture[Local],ListadoEquipos[[#This Row],[Equipos]])</f>
        <v>152</v>
      </c>
      <c r="L11" s="9">
        <f>ListadoEquipos[[#This Row],[Ptos Anotados]]-ListadoEquipos[[#This Row],[Ptos Recibidos]]</f>
        <v>13</v>
      </c>
    </row>
    <row r="12" spans="2:12" x14ac:dyDescent="0.3">
      <c r="B12" s="1" t="s">
        <v>8</v>
      </c>
      <c r="D12" s="1" t="s">
        <v>9</v>
      </c>
      <c r="E12" s="1">
        <f>ListadoEquipos[[#This Row],[PG]]*2+ListadoEquipos[[#This Row],[PP]]*1</f>
        <v>4</v>
      </c>
      <c r="F12" s="8">
        <f>IFERROR(ListadoEquipos[[#This Row],[PG]]/ListadoEquipos[[#This Row],[PJ]],"")</f>
        <v>1</v>
      </c>
      <c r="G12" s="1">
        <f>COUNTIFS(Fixture[Local],ListadoEquipos[[#This Row],[Equipos]])+COUNTIFS(Fixture[Visitante],ListadoEquipos[[#This Row],[Equipos]])</f>
        <v>2</v>
      </c>
      <c r="H12" s="1">
        <f>COUNTIFS(Fixture!J:J,ListadoEquipos[[#This Row],[Equipos]])</f>
        <v>2</v>
      </c>
      <c r="I12" s="1">
        <f>ListadoEquipos[[#This Row],[PJ]]-ListadoEquipos[[#This Row],[PG]]</f>
        <v>0</v>
      </c>
      <c r="J12" s="1">
        <f>SUMIFS(Fixture[Ptos Local],Fixture[Local],ListadoEquipos[[#This Row],[Equipos]])+SUMIFS(Fixture[Ptos Visitante],Fixture[Visitante],ListadoEquipos[[#This Row],[Equipos]])</f>
        <v>163</v>
      </c>
      <c r="K12" s="1">
        <f>SUMIFS(Fixture[Ptos Local],Fixture[Visitante],ListadoEquipos[[#This Row],[Equipos]])+SUMIFS(Fixture[Ptos Visitante],Fixture[Local],ListadoEquipos[[#This Row],[Equipos]])</f>
        <v>141</v>
      </c>
      <c r="L12" s="9">
        <f>ListadoEquipos[[#This Row],[Ptos Anotados]]-ListadoEquipos[[#This Row],[Ptos Recibidos]]</f>
        <v>22</v>
      </c>
    </row>
    <row r="13" spans="2:12" x14ac:dyDescent="0.3">
      <c r="D13" s="1" t="s">
        <v>10</v>
      </c>
      <c r="E13" s="1">
        <f>ListadoEquipos[[#This Row],[PG]]*2+ListadoEquipos[[#This Row],[PP]]*1</f>
        <v>2</v>
      </c>
      <c r="F13" s="8">
        <f>IFERROR(ListadoEquipos[[#This Row],[PG]]/ListadoEquipos[[#This Row],[PJ]],"")</f>
        <v>0</v>
      </c>
      <c r="G13" s="1">
        <f>COUNTIFS(Fixture[Local],ListadoEquipos[[#This Row],[Equipos]])+COUNTIFS(Fixture[Visitante],ListadoEquipos[[#This Row],[Equipos]])</f>
        <v>2</v>
      </c>
      <c r="H13" s="1">
        <f>COUNTIFS(Fixture!J:J,ListadoEquipos[[#This Row],[Equipos]])</f>
        <v>0</v>
      </c>
      <c r="I13" s="1">
        <f>ListadoEquipos[[#This Row],[PJ]]-ListadoEquipos[[#This Row],[PG]]</f>
        <v>2</v>
      </c>
      <c r="J13" s="1">
        <f>SUMIFS(Fixture[Ptos Local],Fixture[Local],ListadoEquipos[[#This Row],[Equipos]])+SUMIFS(Fixture[Ptos Visitante],Fixture[Visitante],ListadoEquipos[[#This Row],[Equipos]])</f>
        <v>156</v>
      </c>
      <c r="K13" s="1">
        <f>SUMIFS(Fixture[Ptos Local],Fixture[Visitante],ListadoEquipos[[#This Row],[Equipos]])+SUMIFS(Fixture[Ptos Visitante],Fixture[Local],ListadoEquipos[[#This Row],[Equipos]])</f>
        <v>173</v>
      </c>
      <c r="L13" s="9">
        <f>ListadoEquipos[[#This Row],[Ptos Anotados]]-ListadoEquipos[[#This Row],[Ptos Recibidos]]</f>
        <v>-17</v>
      </c>
    </row>
    <row r="14" spans="2:12" x14ac:dyDescent="0.3">
      <c r="D14" s="1" t="s">
        <v>11</v>
      </c>
      <c r="E14" s="1">
        <f>ListadoEquipos[[#This Row],[PG]]*2+ListadoEquipos[[#This Row],[PP]]*1</f>
        <v>3</v>
      </c>
      <c r="F14" s="8">
        <f>IFERROR(ListadoEquipos[[#This Row],[PG]]/ListadoEquipos[[#This Row],[PJ]],"")</f>
        <v>0.5</v>
      </c>
      <c r="G14" s="1">
        <f>COUNTIFS(Fixture[Local],ListadoEquipos[[#This Row],[Equipos]])+COUNTIFS(Fixture[Visitante],ListadoEquipos[[#This Row],[Equipos]])</f>
        <v>2</v>
      </c>
      <c r="H14" s="1">
        <f>COUNTIFS(Fixture!J:J,ListadoEquipos[[#This Row],[Equipos]])</f>
        <v>1</v>
      </c>
      <c r="I14" s="1">
        <f>ListadoEquipos[[#This Row],[PJ]]-ListadoEquipos[[#This Row],[PG]]</f>
        <v>1</v>
      </c>
      <c r="J14" s="1">
        <f>SUMIFS(Fixture[Ptos Local],Fixture[Local],ListadoEquipos[[#This Row],[Equipos]])+SUMIFS(Fixture[Ptos Visitante],Fixture[Visitante],ListadoEquipos[[#This Row],[Equipos]])</f>
        <v>134</v>
      </c>
      <c r="K14" s="1">
        <f>SUMIFS(Fixture[Ptos Local],Fixture[Visitante],ListadoEquipos[[#This Row],[Equipos]])+SUMIFS(Fixture[Ptos Visitante],Fixture[Local],ListadoEquipos[[#This Row],[Equipos]])</f>
        <v>145</v>
      </c>
      <c r="L14" s="9">
        <f>ListadoEquipos[[#This Row],[Ptos Anotados]]-ListadoEquipos[[#This Row],[Ptos Recibidos]]</f>
        <v>-11</v>
      </c>
    </row>
    <row r="15" spans="2:12" x14ac:dyDescent="0.3">
      <c r="D15" s="1" t="s">
        <v>12</v>
      </c>
      <c r="E15" s="1">
        <f>ListadoEquipos[[#This Row],[PG]]*2+ListadoEquipos[[#This Row],[PP]]*1</f>
        <v>3</v>
      </c>
      <c r="F15" s="8">
        <f>IFERROR(ListadoEquipos[[#This Row],[PG]]/ListadoEquipos[[#This Row],[PJ]],"")</f>
        <v>0.5</v>
      </c>
      <c r="G15" s="1">
        <f>COUNTIFS(Fixture[Local],ListadoEquipos[[#This Row],[Equipos]])+COUNTIFS(Fixture[Visitante],ListadoEquipos[[#This Row],[Equipos]])</f>
        <v>2</v>
      </c>
      <c r="H15" s="1">
        <f>COUNTIFS(Fixture!J:J,ListadoEquipos[[#This Row],[Equipos]])</f>
        <v>1</v>
      </c>
      <c r="I15" s="1">
        <f>ListadoEquipos[[#This Row],[PJ]]-ListadoEquipos[[#This Row],[PG]]</f>
        <v>1</v>
      </c>
      <c r="J15" s="1">
        <f>SUMIFS(Fixture[Ptos Local],Fixture[Local],ListadoEquipos[[#This Row],[Equipos]])+SUMIFS(Fixture[Ptos Visitante],Fixture[Visitante],ListadoEquipos[[#This Row],[Equipos]])</f>
        <v>140</v>
      </c>
      <c r="K15" s="1">
        <f>SUMIFS(Fixture[Ptos Local],Fixture[Visitante],ListadoEquipos[[#This Row],[Equipos]])+SUMIFS(Fixture[Ptos Visitante],Fixture[Local],ListadoEquipos[[#This Row],[Equipos]])</f>
        <v>139</v>
      </c>
      <c r="L15" s="9">
        <f>ListadoEquipos[[#This Row],[Ptos Anotados]]-ListadoEquipos[[#This Row],[Ptos Recibidos]]</f>
        <v>1</v>
      </c>
    </row>
    <row r="16" spans="2:12" x14ac:dyDescent="0.3">
      <c r="D16" s="1" t="s">
        <v>13</v>
      </c>
      <c r="E16" s="1">
        <f>ListadoEquipos[[#This Row],[PG]]*2+ListadoEquipos[[#This Row],[PP]]*1</f>
        <v>2</v>
      </c>
      <c r="F16" s="8">
        <f>IFERROR(ListadoEquipos[[#This Row],[PG]]/ListadoEquipos[[#This Row],[PJ]],"")</f>
        <v>0</v>
      </c>
      <c r="G16" s="1">
        <f>COUNTIFS(Fixture[Local],ListadoEquipos[[#This Row],[Equipos]])+COUNTIFS(Fixture[Visitante],ListadoEquipos[[#This Row],[Equipos]])</f>
        <v>2</v>
      </c>
      <c r="H16" s="1">
        <f>COUNTIFS(Fixture!J:J,ListadoEquipos[[#This Row],[Equipos]])</f>
        <v>0</v>
      </c>
      <c r="I16" s="1">
        <f>ListadoEquipos[[#This Row],[PJ]]-ListadoEquipos[[#This Row],[PG]]</f>
        <v>2</v>
      </c>
      <c r="J16" s="1">
        <f>SUMIFS(Fixture[Ptos Local],Fixture[Local],ListadoEquipos[[#This Row],[Equipos]])+SUMIFS(Fixture[Ptos Visitante],Fixture[Visitante],ListadoEquipos[[#This Row],[Equipos]])</f>
        <v>129</v>
      </c>
      <c r="K16" s="1">
        <f>SUMIFS(Fixture[Ptos Local],Fixture[Visitante],ListadoEquipos[[#This Row],[Equipos]])+SUMIFS(Fixture[Ptos Visitante],Fixture[Local],ListadoEquipos[[#This Row],[Equipos]])</f>
        <v>139</v>
      </c>
      <c r="L16" s="9">
        <f>ListadoEquipos[[#This Row],[Ptos Anotados]]-ListadoEquipos[[#This Row],[Ptos Recibidos]]</f>
        <v>-10</v>
      </c>
    </row>
    <row r="17" spans="4:12" x14ac:dyDescent="0.3">
      <c r="D17" s="1" t="s">
        <v>14</v>
      </c>
      <c r="E17" s="1">
        <f>ListadoEquipos[[#This Row],[PG]]*2+ListadoEquipos[[#This Row],[PP]]*1</f>
        <v>4</v>
      </c>
      <c r="F17" s="8">
        <f>IFERROR(ListadoEquipos[[#This Row],[PG]]/ListadoEquipos[[#This Row],[PJ]],"")</f>
        <v>1</v>
      </c>
      <c r="G17" s="1">
        <f>COUNTIFS(Fixture[Local],ListadoEquipos[[#This Row],[Equipos]])+COUNTIFS(Fixture[Visitante],ListadoEquipos[[#This Row],[Equipos]])</f>
        <v>2</v>
      </c>
      <c r="H17" s="1">
        <f>COUNTIFS(Fixture!J:J,ListadoEquipos[[#This Row],[Equipos]])</f>
        <v>2</v>
      </c>
      <c r="I17" s="1">
        <f>ListadoEquipos[[#This Row],[PJ]]-ListadoEquipos[[#This Row],[PG]]</f>
        <v>0</v>
      </c>
      <c r="J17" s="1">
        <f>SUMIFS(Fixture[Ptos Local],Fixture[Local],ListadoEquipos[[#This Row],[Equipos]])+SUMIFS(Fixture[Ptos Visitante],Fixture[Visitante],ListadoEquipos[[#This Row],[Equipos]])</f>
        <v>138</v>
      </c>
      <c r="K17" s="1">
        <f>SUMIFS(Fixture[Ptos Local],Fixture[Visitante],ListadoEquipos[[#This Row],[Equipos]])+SUMIFS(Fixture[Ptos Visitante],Fixture[Local],ListadoEquipos[[#This Row],[Equipos]])</f>
        <v>132</v>
      </c>
      <c r="L17" s="9">
        <f>ListadoEquipos[[#This Row],[Ptos Anotados]]-ListadoEquipos[[#This Row],[Ptos Recibidos]]</f>
        <v>6</v>
      </c>
    </row>
    <row r="18" spans="4:12" x14ac:dyDescent="0.3">
      <c r="D18" s="1" t="s">
        <v>15</v>
      </c>
      <c r="E18" s="1">
        <f>ListadoEquipos[[#This Row],[PG]]*2+ListadoEquipos[[#This Row],[PP]]*1</f>
        <v>3</v>
      </c>
      <c r="F18" s="8">
        <f>IFERROR(ListadoEquipos[[#This Row],[PG]]/ListadoEquipos[[#This Row],[PJ]],"")</f>
        <v>0.5</v>
      </c>
      <c r="G18" s="1">
        <f>COUNTIFS(Fixture[Local],ListadoEquipos[[#This Row],[Equipos]])+COUNTIFS(Fixture[Visitante],ListadoEquipos[[#This Row],[Equipos]])</f>
        <v>2</v>
      </c>
      <c r="H18" s="1">
        <f>COUNTIFS(Fixture!J:J,ListadoEquipos[[#This Row],[Equipos]])</f>
        <v>1</v>
      </c>
      <c r="I18" s="1">
        <f>ListadoEquipos[[#This Row],[PJ]]-ListadoEquipos[[#This Row],[PG]]</f>
        <v>1</v>
      </c>
      <c r="J18" s="1">
        <f>SUMIFS(Fixture[Ptos Local],Fixture[Local],ListadoEquipos[[#This Row],[Equipos]])+SUMIFS(Fixture[Ptos Visitante],Fixture[Visitante],ListadoEquipos[[#This Row],[Equipos]])</f>
        <v>159</v>
      </c>
      <c r="K18" s="1">
        <f>SUMIFS(Fixture[Ptos Local],Fixture[Visitante],ListadoEquipos[[#This Row],[Equipos]])+SUMIFS(Fixture[Ptos Visitante],Fixture[Local],ListadoEquipos[[#This Row],[Equipos]])</f>
        <v>159</v>
      </c>
      <c r="L18" s="9">
        <f>ListadoEquipos[[#This Row],[Ptos Anotados]]-ListadoEquipos[[#This Row],[Ptos Recibidos]]</f>
        <v>0</v>
      </c>
    </row>
  </sheetData>
  <mergeCells count="1">
    <mergeCell ref="B3:L5"/>
  </mergeCells>
  <hyperlinks>
    <hyperlink ref="B6" r:id="rId1" xr:uid="{36473069-49B2-402A-8A19-C2BAF032F7AF}"/>
  </hyperlinks>
  <printOptions horizontalCentered="1" verticalCentered="1"/>
  <pageMargins left="0.25" right="0.25" top="0.25" bottom="0.25" header="0" footer="0"/>
  <pageSetup paperSize="9" orientation="landscape" r:id="rId2"/>
  <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08807-E732-4E50-A9AE-EE8C2C8E7657}">
  <sheetPr>
    <pageSetUpPr fitToPage="1"/>
  </sheetPr>
  <dimension ref="B1:J13"/>
  <sheetViews>
    <sheetView showGridLine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/>
    </sheetView>
  </sheetViews>
  <sheetFormatPr defaultRowHeight="14.4" x14ac:dyDescent="0.3"/>
  <cols>
    <col min="1" max="1" width="2.77734375" style="1" customWidth="1"/>
    <col min="2" max="2" width="6.77734375" style="1" customWidth="1"/>
    <col min="3" max="3" width="7.77734375" style="1" customWidth="1"/>
    <col min="4" max="4" width="7.77734375" style="3" customWidth="1"/>
    <col min="5" max="5" width="20.77734375" style="1" customWidth="1"/>
    <col min="6" max="6" width="11.33203125" style="1" customWidth="1"/>
    <col min="7" max="7" width="20.77734375" style="1" customWidth="1"/>
    <col min="8" max="8" width="14.33203125" style="1" customWidth="1"/>
    <col min="9" max="9" width="25.77734375" style="1" customWidth="1"/>
    <col min="10" max="10" width="20.77734375" style="1" customWidth="1"/>
    <col min="11" max="11" width="2.77734375" style="1" customWidth="1"/>
    <col min="12" max="16384" width="8.88671875" style="1"/>
  </cols>
  <sheetData>
    <row r="1" spans="2:10" ht="21" x14ac:dyDescent="0.3">
      <c r="B1" s="5" t="s">
        <v>25</v>
      </c>
      <c r="C1" s="5"/>
      <c r="D1" s="6"/>
      <c r="E1" s="5"/>
      <c r="F1" s="5"/>
      <c r="G1" s="5"/>
      <c r="H1" s="5"/>
      <c r="I1" s="5"/>
      <c r="J1" s="5"/>
    </row>
    <row r="2" spans="2:10" ht="19.95" customHeight="1" x14ac:dyDescent="0.3"/>
    <row r="3" spans="2:10" s="2" customFormat="1" ht="30" customHeight="1" x14ac:dyDescent="0.3">
      <c r="B3" s="7" t="s">
        <v>16</v>
      </c>
      <c r="C3" s="7" t="s">
        <v>17</v>
      </c>
      <c r="D3" s="15" t="s">
        <v>18</v>
      </c>
      <c r="E3" s="7" t="s">
        <v>19</v>
      </c>
      <c r="F3" s="7" t="s">
        <v>21</v>
      </c>
      <c r="G3" s="7" t="s">
        <v>20</v>
      </c>
      <c r="H3" s="7" t="s">
        <v>22</v>
      </c>
      <c r="I3" s="7" t="s">
        <v>23</v>
      </c>
      <c r="J3" s="7" t="s">
        <v>24</v>
      </c>
    </row>
    <row r="4" spans="2:10" x14ac:dyDescent="0.3">
      <c r="B4" s="1">
        <v>1</v>
      </c>
      <c r="C4" s="1">
        <v>1</v>
      </c>
      <c r="D4" s="3">
        <v>45176</v>
      </c>
      <c r="E4" s="1" t="s">
        <v>2</v>
      </c>
      <c r="F4" s="1">
        <v>80</v>
      </c>
      <c r="G4" s="1" t="s">
        <v>3</v>
      </c>
      <c r="H4" s="1">
        <v>90</v>
      </c>
      <c r="I4" s="1" t="s">
        <v>5</v>
      </c>
      <c r="J4" s="1" t="str">
        <f>IF(ISBLANK(F4),"",IF(F4&gt;H4,E4,G4))</f>
        <v>Defensores</v>
      </c>
    </row>
    <row r="5" spans="2:10" x14ac:dyDescent="0.3">
      <c r="B5" s="1">
        <v>2</v>
      </c>
      <c r="C5" s="1">
        <v>1</v>
      </c>
      <c r="D5" s="3">
        <v>45176</v>
      </c>
      <c r="E5" s="1" t="s">
        <v>4</v>
      </c>
      <c r="F5" s="1">
        <v>85</v>
      </c>
      <c r="G5" s="1" t="s">
        <v>10</v>
      </c>
      <c r="H5" s="1">
        <v>75</v>
      </c>
      <c r="I5" s="1" t="s">
        <v>6</v>
      </c>
      <c r="J5" s="1" t="str">
        <f>IF(ISBLANK(F5),"",IF(F5&gt;H5,E5,G5))</f>
        <v>Deportivo</v>
      </c>
    </row>
    <row r="6" spans="2:10" x14ac:dyDescent="0.3">
      <c r="B6" s="1">
        <v>3</v>
      </c>
      <c r="C6" s="1">
        <v>1</v>
      </c>
      <c r="D6" s="3">
        <v>45176</v>
      </c>
      <c r="E6" s="1" t="s">
        <v>9</v>
      </c>
      <c r="F6" s="1">
        <v>75</v>
      </c>
      <c r="G6" s="1" t="s">
        <v>11</v>
      </c>
      <c r="H6" s="1">
        <v>60</v>
      </c>
      <c r="I6" s="1" t="s">
        <v>6</v>
      </c>
      <c r="J6" s="1" t="str">
        <f>IF(ISBLANK(F6),"",IF(F6&gt;H6,E6,G6))</f>
        <v>Club Atlético</v>
      </c>
    </row>
    <row r="7" spans="2:10" x14ac:dyDescent="0.3">
      <c r="B7" s="1">
        <v>4</v>
      </c>
      <c r="C7" s="1">
        <v>1</v>
      </c>
      <c r="D7" s="3">
        <v>45176</v>
      </c>
      <c r="E7" s="1" t="s">
        <v>12</v>
      </c>
      <c r="F7" s="1">
        <v>70</v>
      </c>
      <c r="G7" s="1" t="s">
        <v>13</v>
      </c>
      <c r="H7" s="1">
        <v>65</v>
      </c>
      <c r="I7" s="1" t="s">
        <v>7</v>
      </c>
      <c r="J7" s="1" t="str">
        <f>IF(ISBLANK(F7),"",IF(F7&gt;H7,E7,G7))</f>
        <v>Atlético Rural</v>
      </c>
    </row>
    <row r="8" spans="2:10" x14ac:dyDescent="0.3">
      <c r="B8" s="1">
        <v>5</v>
      </c>
      <c r="C8" s="1">
        <v>1</v>
      </c>
      <c r="D8" s="3">
        <v>45176</v>
      </c>
      <c r="E8" s="1" t="s">
        <v>14</v>
      </c>
      <c r="F8" s="1">
        <v>69</v>
      </c>
      <c r="G8" s="1" t="s">
        <v>15</v>
      </c>
      <c r="H8" s="1">
        <v>68</v>
      </c>
      <c r="I8" s="1" t="s">
        <v>8</v>
      </c>
      <c r="J8" s="1" t="str">
        <f>IF(ISBLANK(F8),"",IF(F8&gt;H8,E8,G8))</f>
        <v>Ferrocarril</v>
      </c>
    </row>
    <row r="9" spans="2:10" x14ac:dyDescent="0.3">
      <c r="B9" s="1">
        <v>6</v>
      </c>
      <c r="C9" s="1">
        <v>2</v>
      </c>
      <c r="D9" s="3">
        <v>45183</v>
      </c>
      <c r="E9" s="1" t="s">
        <v>3</v>
      </c>
      <c r="F9" s="1">
        <v>77</v>
      </c>
      <c r="G9" s="1" t="s">
        <v>4</v>
      </c>
      <c r="H9" s="1">
        <v>80</v>
      </c>
      <c r="I9" s="1" t="s">
        <v>5</v>
      </c>
      <c r="J9" s="1" t="str">
        <f>IF(ISBLANK(F9),"",IF(F9&gt;H9,E9,G9))</f>
        <v>Deportivo</v>
      </c>
    </row>
    <row r="10" spans="2:10" x14ac:dyDescent="0.3">
      <c r="B10" s="1">
        <v>7</v>
      </c>
      <c r="C10" s="1">
        <v>2</v>
      </c>
      <c r="D10" s="3">
        <v>45183</v>
      </c>
      <c r="E10" s="1" t="s">
        <v>10</v>
      </c>
      <c r="F10" s="1">
        <v>81</v>
      </c>
      <c r="G10" s="1" t="s">
        <v>9</v>
      </c>
      <c r="H10" s="1">
        <v>88</v>
      </c>
      <c r="I10" s="1" t="s">
        <v>6</v>
      </c>
      <c r="J10" s="1" t="str">
        <f>IF(ISBLANK(F10),"",IF(F10&gt;H10,E10,G10))</f>
        <v>Club Atlético</v>
      </c>
    </row>
    <row r="11" spans="2:10" x14ac:dyDescent="0.3">
      <c r="B11" s="1">
        <v>8</v>
      </c>
      <c r="C11" s="1">
        <v>2</v>
      </c>
      <c r="D11" s="3">
        <v>45183</v>
      </c>
      <c r="E11" s="1" t="s">
        <v>11</v>
      </c>
      <c r="F11" s="1">
        <v>74</v>
      </c>
      <c r="G11" s="1" t="s">
        <v>12</v>
      </c>
      <c r="H11" s="1">
        <v>70</v>
      </c>
      <c r="I11" s="1" t="s">
        <v>6</v>
      </c>
      <c r="J11" s="1" t="str">
        <f>IF(ISBLANK(F11),"",IF(F11&gt;H11,E11,G11))</f>
        <v>Club Ciudad</v>
      </c>
    </row>
    <row r="12" spans="2:10" x14ac:dyDescent="0.3">
      <c r="B12" s="1">
        <v>9</v>
      </c>
      <c r="C12" s="1">
        <v>2</v>
      </c>
      <c r="D12" s="3">
        <v>45183</v>
      </c>
      <c r="E12" s="1" t="s">
        <v>13</v>
      </c>
      <c r="F12" s="1">
        <v>64</v>
      </c>
      <c r="G12" s="1" t="s">
        <v>14</v>
      </c>
      <c r="H12" s="1">
        <v>69</v>
      </c>
      <c r="I12" s="1" t="s">
        <v>7</v>
      </c>
      <c r="J12" s="1" t="str">
        <f>IF(ISBLANK(F12),"",IF(F12&gt;H12,E12,G12))</f>
        <v>Ferrocarril</v>
      </c>
    </row>
    <row r="13" spans="2:10" x14ac:dyDescent="0.3">
      <c r="B13" s="1">
        <v>10</v>
      </c>
      <c r="C13" s="1">
        <v>2</v>
      </c>
      <c r="D13" s="3">
        <v>45183</v>
      </c>
      <c r="E13" s="1" t="s">
        <v>15</v>
      </c>
      <c r="F13" s="1">
        <v>91</v>
      </c>
      <c r="G13" s="1" t="s">
        <v>2</v>
      </c>
      <c r="H13" s="1">
        <v>90</v>
      </c>
      <c r="I13" s="1" t="s">
        <v>8</v>
      </c>
      <c r="J13" s="1" t="str">
        <f>IF(ISBLANK(F13),"",IF(F13&gt;H13,E13,G13))</f>
        <v>Ocean Team</v>
      </c>
    </row>
  </sheetData>
  <dataValidations count="2">
    <dataValidation type="list" allowBlank="1" showInputMessage="1" showErrorMessage="1" sqref="E4:E13 G4:G13" xr:uid="{ECD63767-7679-4084-89AB-C92CEEE85E29}">
      <formula1>Equipos</formula1>
    </dataValidation>
    <dataValidation type="list" allowBlank="1" showInputMessage="1" showErrorMessage="1" sqref="I4:I13" xr:uid="{B0132E8D-AF24-40A2-9717-47F55CC2BDD9}">
      <formula1>Canchas</formula1>
    </dataValidation>
  </dataValidations>
  <pageMargins left="0.2" right="0.2" top="0.25" bottom="0.25" header="0" footer="0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35615-44AE-4E62-ADDE-D233857464A3}">
  <dimension ref="B1:J14"/>
  <sheetViews>
    <sheetView showGridLines="0" workbookViewId="0">
      <selection activeCell="B3" sqref="B3"/>
    </sheetView>
  </sheetViews>
  <sheetFormatPr defaultRowHeight="14.4" x14ac:dyDescent="0.3"/>
  <cols>
    <col min="1" max="1" width="2.77734375" style="1" customWidth="1"/>
    <col min="2" max="2" width="15.88671875" style="1" bestFit="1" customWidth="1"/>
    <col min="3" max="3" width="8.77734375" style="1" customWidth="1"/>
    <col min="4" max="4" width="8.77734375" style="8" customWidth="1"/>
    <col min="5" max="10" width="8.77734375" style="1" customWidth="1"/>
    <col min="11" max="16384" width="8.88671875" style="1"/>
  </cols>
  <sheetData>
    <row r="1" spans="2:10" ht="25.8" x14ac:dyDescent="0.3">
      <c r="B1" s="5" t="s">
        <v>43</v>
      </c>
      <c r="C1" s="13"/>
      <c r="D1" s="14"/>
      <c r="E1" s="13"/>
      <c r="F1" s="13"/>
      <c r="G1" s="13"/>
      <c r="H1" s="13"/>
      <c r="I1" s="13"/>
      <c r="J1" s="13"/>
    </row>
    <row r="2" spans="2:10" ht="19.95" customHeight="1" x14ac:dyDescent="0.3"/>
    <row r="3" spans="2:10" s="2" customFormat="1" ht="43.2" x14ac:dyDescent="0.3">
      <c r="B3" s="11" t="s">
        <v>34</v>
      </c>
      <c r="C3" s="2" t="s">
        <v>35</v>
      </c>
      <c r="D3" s="1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42</v>
      </c>
    </row>
    <row r="4" spans="2:10" x14ac:dyDescent="0.3">
      <c r="B4" s="10" t="s">
        <v>4</v>
      </c>
      <c r="C4" s="9">
        <v>4</v>
      </c>
      <c r="D4" s="8">
        <v>1</v>
      </c>
      <c r="E4" s="9">
        <v>2</v>
      </c>
      <c r="F4" s="9">
        <v>2</v>
      </c>
      <c r="G4" s="9">
        <v>0</v>
      </c>
      <c r="H4" s="9">
        <v>165</v>
      </c>
      <c r="I4" s="9">
        <v>152</v>
      </c>
      <c r="J4" s="9">
        <v>13</v>
      </c>
    </row>
    <row r="5" spans="2:10" x14ac:dyDescent="0.3">
      <c r="B5" s="10" t="s">
        <v>14</v>
      </c>
      <c r="C5" s="9">
        <v>4</v>
      </c>
      <c r="D5" s="8">
        <v>1</v>
      </c>
      <c r="E5" s="9">
        <v>2</v>
      </c>
      <c r="F5" s="9">
        <v>2</v>
      </c>
      <c r="G5" s="9">
        <v>0</v>
      </c>
      <c r="H5" s="9">
        <v>138</v>
      </c>
      <c r="I5" s="9">
        <v>132</v>
      </c>
      <c r="J5" s="9">
        <v>6</v>
      </c>
    </row>
    <row r="6" spans="2:10" x14ac:dyDescent="0.3">
      <c r="B6" s="10" t="s">
        <v>9</v>
      </c>
      <c r="C6" s="9">
        <v>4</v>
      </c>
      <c r="D6" s="8">
        <v>1</v>
      </c>
      <c r="E6" s="9">
        <v>2</v>
      </c>
      <c r="F6" s="9">
        <v>2</v>
      </c>
      <c r="G6" s="9">
        <v>0</v>
      </c>
      <c r="H6" s="9">
        <v>163</v>
      </c>
      <c r="I6" s="9">
        <v>141</v>
      </c>
      <c r="J6" s="9">
        <v>22</v>
      </c>
    </row>
    <row r="7" spans="2:10" x14ac:dyDescent="0.3">
      <c r="B7" s="10" t="s">
        <v>11</v>
      </c>
      <c r="C7" s="9">
        <v>3</v>
      </c>
      <c r="D7" s="8">
        <v>0.5</v>
      </c>
      <c r="E7" s="9">
        <v>2</v>
      </c>
      <c r="F7" s="9">
        <v>1</v>
      </c>
      <c r="G7" s="9">
        <v>1</v>
      </c>
      <c r="H7" s="9">
        <v>134</v>
      </c>
      <c r="I7" s="9">
        <v>145</v>
      </c>
      <c r="J7" s="9">
        <v>-11</v>
      </c>
    </row>
    <row r="8" spans="2:10" x14ac:dyDescent="0.3">
      <c r="B8" s="10" t="s">
        <v>15</v>
      </c>
      <c r="C8" s="9">
        <v>3</v>
      </c>
      <c r="D8" s="8">
        <v>0.5</v>
      </c>
      <c r="E8" s="9">
        <v>2</v>
      </c>
      <c r="F8" s="9">
        <v>1</v>
      </c>
      <c r="G8" s="9">
        <v>1</v>
      </c>
      <c r="H8" s="9">
        <v>159</v>
      </c>
      <c r="I8" s="9">
        <v>159</v>
      </c>
      <c r="J8" s="9">
        <v>0</v>
      </c>
    </row>
    <row r="9" spans="2:10" x14ac:dyDescent="0.3">
      <c r="B9" s="10" t="s">
        <v>12</v>
      </c>
      <c r="C9" s="9">
        <v>3</v>
      </c>
      <c r="D9" s="8">
        <v>0.5</v>
      </c>
      <c r="E9" s="9">
        <v>2</v>
      </c>
      <c r="F9" s="9">
        <v>1</v>
      </c>
      <c r="G9" s="9">
        <v>1</v>
      </c>
      <c r="H9" s="9">
        <v>140</v>
      </c>
      <c r="I9" s="9">
        <v>139</v>
      </c>
      <c r="J9" s="9">
        <v>1</v>
      </c>
    </row>
    <row r="10" spans="2:10" x14ac:dyDescent="0.3">
      <c r="B10" s="10" t="s">
        <v>3</v>
      </c>
      <c r="C10" s="9">
        <v>3</v>
      </c>
      <c r="D10" s="8">
        <v>0.5</v>
      </c>
      <c r="E10" s="9">
        <v>2</v>
      </c>
      <c r="F10" s="9">
        <v>1</v>
      </c>
      <c r="G10" s="9">
        <v>1</v>
      </c>
      <c r="H10" s="9">
        <v>167</v>
      </c>
      <c r="I10" s="9">
        <v>160</v>
      </c>
      <c r="J10" s="9">
        <v>7</v>
      </c>
    </row>
    <row r="11" spans="2:10" x14ac:dyDescent="0.3">
      <c r="B11" s="10" t="s">
        <v>2</v>
      </c>
      <c r="C11" s="9">
        <v>2</v>
      </c>
      <c r="D11" s="8">
        <v>0</v>
      </c>
      <c r="E11" s="9">
        <v>2</v>
      </c>
      <c r="F11" s="9">
        <v>0</v>
      </c>
      <c r="G11" s="9">
        <v>2</v>
      </c>
      <c r="H11" s="9">
        <v>170</v>
      </c>
      <c r="I11" s="9">
        <v>181</v>
      </c>
      <c r="J11" s="9">
        <v>-11</v>
      </c>
    </row>
    <row r="12" spans="2:10" x14ac:dyDescent="0.3">
      <c r="B12" s="10" t="s">
        <v>13</v>
      </c>
      <c r="C12" s="9">
        <v>2</v>
      </c>
      <c r="D12" s="8">
        <v>0</v>
      </c>
      <c r="E12" s="9">
        <v>2</v>
      </c>
      <c r="F12" s="9">
        <v>0</v>
      </c>
      <c r="G12" s="9">
        <v>2</v>
      </c>
      <c r="H12" s="9">
        <v>129</v>
      </c>
      <c r="I12" s="9">
        <v>139</v>
      </c>
      <c r="J12" s="9">
        <v>-10</v>
      </c>
    </row>
    <row r="13" spans="2:10" x14ac:dyDescent="0.3">
      <c r="B13" s="10" t="s">
        <v>10</v>
      </c>
      <c r="C13" s="9">
        <v>2</v>
      </c>
      <c r="D13" s="8">
        <v>0</v>
      </c>
      <c r="E13" s="9">
        <v>2</v>
      </c>
      <c r="F13" s="9">
        <v>0</v>
      </c>
      <c r="G13" s="9">
        <v>2</v>
      </c>
      <c r="H13" s="9">
        <v>156</v>
      </c>
      <c r="I13" s="9">
        <v>173</v>
      </c>
      <c r="J13" s="9">
        <v>-17</v>
      </c>
    </row>
    <row r="14" spans="2:10" x14ac:dyDescent="0.3">
      <c r="B14"/>
      <c r="C14"/>
      <c r="D14"/>
      <c r="E14"/>
      <c r="F14"/>
      <c r="G14"/>
      <c r="H14"/>
      <c r="I14"/>
      <c r="J14"/>
    </row>
  </sheetData>
  <printOptions horizontalCentered="1" verticalCentered="1"/>
  <pageMargins left="0.2" right="0.2" top="0.25" bottom="0.25" header="0" footer="0"/>
  <pageSetup paperSize="9" orientation="portrait" r:id="rId2"/>
  <drawing r:id="rId3"/>
</worksheet>
</file>

<file path=docMetadata/LabelInfo.xml><?xml version="1.0" encoding="utf-8"?>
<clbl:labelList xmlns:clbl="http://schemas.microsoft.com/office/2020/mipLabelMetadata">
  <clbl:label id="{e0793d39-0939-496d-b129-198edd916feb}" enabled="0" method="" siteId="{e0793d39-0939-496d-b129-198edd916fe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Datos</vt:lpstr>
      <vt:lpstr>Fixture</vt:lpstr>
      <vt:lpstr>Tabla de Posiciones</vt:lpstr>
      <vt:lpstr>Canchas</vt:lpstr>
      <vt:lpstr>Equipos</vt:lpstr>
      <vt:lpstr>Fixture!Print_Titles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Sanchez, Cristian</dc:creator>
  <cp:lastModifiedBy>Sanchez, Cristian</cp:lastModifiedBy>
  <cp:lastPrinted>2023-09-08T15:16:22Z</cp:lastPrinted>
  <dcterms:created xsi:type="dcterms:W3CDTF">2023-09-07T20:14:51Z</dcterms:created>
  <dcterms:modified xsi:type="dcterms:W3CDTF">2023-09-08T15:56:41Z</dcterms:modified>
</cp:coreProperties>
</file>